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PSDA\SIE\Commun\5-Acteurs locaux\2-Provisions\FEI_Mobilité_internationale\Activités\FEI_2025 nouveau dispositif\3 Nouveaux documents\"/>
    </mc:Choice>
  </mc:AlternateContent>
  <workbookProtection lockStructure="1"/>
  <bookViews>
    <workbookView xWindow="0" yWindow="0" windowWidth="24000" windowHeight="9732"/>
  </bookViews>
  <sheets>
    <sheet name="SIMULATEUR DE L'AIDE FEI" sheetId="1" r:id="rId1"/>
    <sheet name="barêm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16" i="1" l="1"/>
  <c r="D9" i="1"/>
  <c r="D10" i="1"/>
  <c r="D11" i="1"/>
  <c r="D12" i="1"/>
  <c r="D13" i="1"/>
  <c r="D14" i="1"/>
  <c r="D8" i="1"/>
  <c r="A7" i="2"/>
  <c r="A6" i="2"/>
  <c r="G4" i="1"/>
  <c r="G3" i="1"/>
  <c r="G2" i="1"/>
  <c r="H2" i="1" l="1"/>
  <c r="D2" i="1" s="1"/>
  <c r="D19" i="1"/>
  <c r="F13" i="1"/>
  <c r="F10" i="1"/>
  <c r="F11" i="1"/>
  <c r="F12" i="1"/>
  <c r="F14" i="1"/>
  <c r="F16" i="1"/>
  <c r="F9" i="1"/>
  <c r="F8" i="1"/>
  <c r="B5" i="1"/>
  <c r="E7" i="1" l="1"/>
  <c r="E21" i="1" s="1"/>
  <c r="F21" i="1"/>
  <c r="E23" i="1" l="1"/>
</calcChain>
</file>

<file path=xl/comments1.xml><?xml version="1.0" encoding="utf-8"?>
<comments xmlns="http://schemas.openxmlformats.org/spreadsheetml/2006/main">
  <authors>
    <author>LAGADEC Alain</author>
  </authors>
  <commentList>
    <comment ref="B3" authorId="0" shapeId="0">
      <text>
        <r>
          <rPr>
            <b/>
            <sz val="9"/>
            <color indexed="81"/>
            <rFont val="Tahoma"/>
            <family val="2"/>
          </rPr>
          <t>Voir notice</t>
        </r>
        <r>
          <rPr>
            <sz val="9"/>
            <color indexed="81"/>
            <rFont val="Tahoma"/>
            <family val="2"/>
          </rPr>
          <t xml:space="preserve">
Les déplacements outre-mer par exemple ne sont pas concernés. Les échanges
internationaux programmés sur des destinations déconseillées par le Ministère de
l'Europe et des Affaires étrangères, feront l'objet d'une analyse particulière</t>
        </r>
      </text>
    </comment>
    <comment ref="B8" authorId="0" shapeId="0">
      <text>
        <r>
          <rPr>
            <b/>
            <sz val="9"/>
            <color indexed="81"/>
            <rFont val="Tahoma"/>
            <family val="2"/>
          </rPr>
          <t>Voir Notice</t>
        </r>
        <r>
          <rPr>
            <sz val="9"/>
            <color indexed="81"/>
            <rFont val="Tahoma"/>
            <family val="2"/>
          </rPr>
          <t xml:space="preserve">
Les voyages scolaires, entendus comme une mobilité internationale d'une classe
ou d'un groupe d'élèves
- Les échanges scolaires, entendus comme un projet de mobilité internationale
avec deux partenaires : votre établissement et un autre situé à l'étranger. Les
échanges scolaires impliquent un accueil réciproque des élèves rennais et
étrangers dans chacun des deux pays. La réciprocité des échanges n'est pas
nécessairement au cours de la même année.</t>
        </r>
      </text>
    </comment>
    <comment ref="B9" authorId="0" shapeId="0">
      <text>
        <r>
          <rPr>
            <sz val="9"/>
            <color indexed="81"/>
            <rFont val="Tahoma"/>
            <family val="2"/>
          </rPr>
          <t>voir notice : page 6
Les établissements REP et REP + (Réseau d'éducation prioritaire) concernent les écoles
primaires et les collèges (les lycées n'étant pas intégrés dans les REP) dont les élèves
sont le plus souvent issus de milieux populaires et rencontrent des difficultés d'ordre
scolaire et/ou social.
La liste des établissements scolaires REP est inscrite sur les bulletins officiels de
l'Éducation nationale.
Quant aux lycées, le dispositif FEI prendra en compte leur localisation au sein d'un QPPV
(Quartiers prioritaires de la politique de la ville). Les QPPV désignent des territoires
définis par les pouvoirs publics comme étant la cible prioritaire de la politique de la ville
du fait des difficultés que connaissent les habitants de ces territoires.
Pour savoir si un établissement scolaire se situe en QPPV, il est possible d'utiliser la
plateforme gouvernementale SIG-Ville : https://www.data.gouv.fr/fr/datasets/quartiersprioritaires-
de-la-politique-de-la-ville-qpv/</t>
        </r>
      </text>
    </comment>
    <comment ref="B10" authorId="0" shapeId="0">
      <text>
        <r>
          <rPr>
            <b/>
            <sz val="9"/>
            <color indexed="81"/>
            <rFont val="Tahoma"/>
            <family val="2"/>
          </rPr>
          <t xml:space="preserve">Villes partenaires
</t>
        </r>
        <r>
          <rPr>
            <sz val="9"/>
            <color indexed="81"/>
            <rFont val="Tahoma"/>
            <family val="2"/>
          </rPr>
          <t xml:space="preserve">
Almaty (Kazakhstan)
Brno (République Tchèque)
Cork (Irlande)
Erlangen (Allemagne)
Exeter (Angleterre)
Hue (Vietnam)
Jinan (Chine)
Leuven (Belgique)
Poznań (Pologne)
Rochester (États-Unis)
Sendai (Japon)
Sétif (Algérie)
Sibiu (Roumanie)
</t>
        </r>
      </text>
    </comment>
    <comment ref="B12" authorId="0" shapeId="0">
      <text>
        <r>
          <rPr>
            <b/>
            <sz val="9"/>
            <color indexed="81"/>
            <rFont val="Tahoma"/>
            <family val="2"/>
          </rPr>
          <t>Voiir notice :</t>
        </r>
        <r>
          <rPr>
            <sz val="9"/>
            <color indexed="81"/>
            <rFont val="Tahoma"/>
            <family val="2"/>
          </rPr>
          <t xml:space="preserve">
Est entendu par "mode de transport doux" tout moyen de transport en dehors de l'avion
(comme le car, le train, le bateau…).</t>
        </r>
      </text>
    </comment>
  </commentList>
</comments>
</file>

<file path=xl/sharedStrings.xml><?xml version="1.0" encoding="utf-8"?>
<sst xmlns="http://schemas.openxmlformats.org/spreadsheetml/2006/main" count="68" uniqueCount="55">
  <si>
    <t xml:space="preserve">SIMULATEUR DE CALCUL DE SUBVENTION </t>
  </si>
  <si>
    <t>FEI - 2025</t>
  </si>
  <si>
    <t>Etablissement localisé à Rennes ?</t>
  </si>
  <si>
    <t>Déplacement à l'étranger ?</t>
  </si>
  <si>
    <t>Subvention Erasmus (hors projets UE) ou OFAJ déjà obtenue ?</t>
  </si>
  <si>
    <t>Restitution locale prévue ?</t>
  </si>
  <si>
    <t>Nombre d'élèves concernés ?</t>
  </si>
  <si>
    <t>Etablissement REP ou QPV ?</t>
  </si>
  <si>
    <t>Elèves scolarisés en filière technologique ou professionnelle ?</t>
  </si>
  <si>
    <t>Présence d'élèves en situation de handicap ?</t>
  </si>
  <si>
    <t>Présence d'élèves boursier ?</t>
  </si>
  <si>
    <t>BASE</t>
  </si>
  <si>
    <t>BAREME 2025</t>
  </si>
  <si>
    <t>Catégorie d'établissement</t>
  </si>
  <si>
    <t>OUI</t>
  </si>
  <si>
    <t>NON</t>
  </si>
  <si>
    <t>Collège ou Lycée</t>
  </si>
  <si>
    <t>École primaire</t>
  </si>
  <si>
    <t>AIDE SUPPL</t>
  </si>
  <si>
    <t>Ville partenaire</t>
  </si>
  <si>
    <t>Sans avion</t>
  </si>
  <si>
    <t>Mobilité douce (sans avion) ?</t>
  </si>
  <si>
    <t>Prof/techno</t>
  </si>
  <si>
    <t>Handicap</t>
  </si>
  <si>
    <t>Boursier</t>
  </si>
  <si>
    <t>Ville partenaire de Rennes ?</t>
  </si>
  <si>
    <t>Barème €/Élève</t>
  </si>
  <si>
    <t>montant de l'aide</t>
  </si>
  <si>
    <t>LISTES DEROULANTES</t>
  </si>
  <si>
    <t>MONTANT TOTAL DE L'AIDE</t>
  </si>
  <si>
    <t>Critères d'éligibilité</t>
  </si>
  <si>
    <t>Critères valorisés</t>
  </si>
  <si>
    <t>AIDE</t>
  </si>
  <si>
    <t>REP ou QPV</t>
  </si>
  <si>
    <t>Echange scolaire</t>
  </si>
  <si>
    <t>Hors EUROPE ou RU</t>
  </si>
  <si>
    <t>FEI</t>
  </si>
  <si>
    <t>Pays situé hors du continent européen ?</t>
  </si>
  <si>
    <t>Echange scolaire ?</t>
  </si>
  <si>
    <t>Nb handicap ?</t>
  </si>
  <si>
    <t>Nb boursier ?</t>
  </si>
  <si>
    <t>Poznań (Pologne)</t>
  </si>
  <si>
    <t>Brno (République Tchèque)</t>
  </si>
  <si>
    <t>Exeter (Angleterre)</t>
  </si>
  <si>
    <t>Sibiu (Roumanie)</t>
  </si>
  <si>
    <t>Jinan (Chine)</t>
  </si>
  <si>
    <t>Hue (Vietnam)</t>
  </si>
  <si>
    <t>Leuven (Belgique)</t>
  </si>
  <si>
    <t>Sendai (Japon)</t>
  </si>
  <si>
    <t>Sétif (Algérie)</t>
  </si>
  <si>
    <t>Almaty (Kazakhstan)</t>
  </si>
  <si>
    <t>Cork (Irlande)</t>
  </si>
  <si>
    <t>Rochester (États-Unis)</t>
  </si>
  <si>
    <t>Erlangen (Allemagne)</t>
  </si>
  <si>
    <t>VILLES PARTENAIRES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</si>
</sst>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 &quot;€&quot;"/>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rgb="FFFF0000"/>
      <name val="Calibri"/>
      <family val="2"/>
      <scheme val="minor"/>
    </font>
    <font>
      <sz val="9"/>
      <color indexed="81"/>
      <name val="Tahoma"/>
      <family val="2"/>
    </font>
    <font>
      <b/>
      <sz val="9"/>
      <color indexed="81"/>
      <name val="Tahoma"/>
      <family val="2"/>
    </font>
    <font>
      <b/>
      <sz val="12"/>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6"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1" xfId="0" applyBorder="1"/>
    <xf numFmtId="0" fontId="0" fillId="5" borderId="1" xfId="0" applyFill="1" applyBorder="1"/>
    <xf numFmtId="0" fontId="0" fillId="0" borderId="1" xfId="0" applyFill="1" applyBorder="1"/>
    <xf numFmtId="0" fontId="0" fillId="3" borderId="3" xfId="0" applyFill="1" applyBorder="1" applyAlignment="1">
      <alignment vertical="center" wrapText="1"/>
    </xf>
    <xf numFmtId="0" fontId="4" fillId="0" borderId="0" xfId="0" applyFont="1" applyAlignment="1">
      <alignment horizontal="left" vertical="center"/>
    </xf>
    <xf numFmtId="0" fontId="0" fillId="7" borderId="1" xfId="0" applyFill="1" applyBorder="1" applyAlignment="1">
      <alignment vertical="center" wrapText="1"/>
    </xf>
    <xf numFmtId="0" fontId="0" fillId="7" borderId="1" xfId="0" applyFill="1" applyBorder="1"/>
    <xf numFmtId="0" fontId="3" fillId="0" borderId="0" xfId="0" applyFont="1" applyAlignment="1">
      <alignment vertical="center"/>
    </xf>
    <xf numFmtId="0" fontId="0" fillId="3" borderId="5" xfId="0" applyFill="1" applyBorder="1" applyAlignment="1">
      <alignment vertical="center" wrapText="1"/>
    </xf>
    <xf numFmtId="0" fontId="0" fillId="3" borderId="7" xfId="0" applyFill="1" applyBorder="1" applyAlignment="1">
      <alignment vertical="center"/>
    </xf>
    <xf numFmtId="0" fontId="0" fillId="3" borderId="7" xfId="0" applyFill="1" applyBorder="1" applyAlignment="1">
      <alignment vertical="center" wrapText="1"/>
    </xf>
    <xf numFmtId="0" fontId="0" fillId="3" borderId="9" xfId="0" applyFill="1" applyBorder="1" applyAlignment="1">
      <alignment vertical="center" wrapText="1"/>
    </xf>
    <xf numFmtId="0" fontId="0" fillId="7" borderId="17" xfId="0" applyFill="1" applyBorder="1" applyAlignment="1">
      <alignment horizontal="center" vertical="center"/>
    </xf>
    <xf numFmtId="0" fontId="0" fillId="7" borderId="0" xfId="0" applyFill="1" applyBorder="1" applyAlignment="1">
      <alignment vertical="center"/>
    </xf>
    <xf numFmtId="0" fontId="0" fillId="7" borderId="9" xfId="0" applyFill="1" applyBorder="1" applyAlignment="1">
      <alignment vertical="center"/>
    </xf>
    <xf numFmtId="0" fontId="0" fillId="7" borderId="18" xfId="0" applyFill="1" applyBorder="1" applyAlignment="1">
      <alignment vertical="center"/>
    </xf>
    <xf numFmtId="0" fontId="2" fillId="4" borderId="1" xfId="0" applyFont="1" applyFill="1" applyBorder="1" applyAlignment="1">
      <alignment horizontal="center" vertical="center"/>
    </xf>
    <xf numFmtId="164" fontId="0" fillId="0" borderId="16" xfId="0" applyNumberFormat="1" applyBorder="1" applyAlignment="1">
      <alignment horizontal="center" vertical="center"/>
    </xf>
    <xf numFmtId="164" fontId="0" fillId="0" borderId="7" xfId="0" applyNumberFormat="1" applyBorder="1" applyAlignment="1">
      <alignment horizontal="center" vertical="center"/>
    </xf>
    <xf numFmtId="0" fontId="0" fillId="7" borderId="7" xfId="0" applyFill="1" applyBorder="1" applyAlignment="1">
      <alignment horizontal="center" vertical="center"/>
    </xf>
    <xf numFmtId="164" fontId="0" fillId="7" borderId="8" xfId="0" applyNumberFormat="1" applyFill="1" applyBorder="1" applyAlignment="1">
      <alignment horizontal="center" vertical="center"/>
    </xf>
    <xf numFmtId="164" fontId="0" fillId="7" borderId="10" xfId="0" applyNumberFormat="1" applyFill="1" applyBorder="1" applyAlignment="1">
      <alignment horizontal="center" vertical="center"/>
    </xf>
    <xf numFmtId="6" fontId="0" fillId="4" borderId="1" xfId="0" applyNumberFormat="1" applyFill="1" applyBorder="1" applyAlignment="1">
      <alignment horizontal="center" vertical="center"/>
    </xf>
    <xf numFmtId="164" fontId="0" fillId="4" borderId="4" xfId="0" applyNumberFormat="1" applyFill="1" applyBorder="1" applyAlignment="1">
      <alignment horizontal="center" vertical="center"/>
    </xf>
    <xf numFmtId="164" fontId="0" fillId="4" borderId="8" xfId="0" applyNumberFormat="1" applyFill="1" applyBorder="1" applyAlignment="1">
      <alignment horizontal="center" vertical="center"/>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0" fontId="2" fillId="0" borderId="0" xfId="0" applyFont="1" applyFill="1"/>
    <xf numFmtId="0" fontId="2" fillId="0" borderId="0" xfId="0" applyFont="1"/>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8" borderId="19" xfId="0" applyFill="1" applyBorder="1"/>
    <xf numFmtId="0" fontId="0" fillId="8" borderId="20" xfId="0" applyFill="1" applyBorder="1"/>
    <xf numFmtId="0" fontId="0" fillId="8" borderId="2" xfId="0" applyFill="1" applyBorder="1"/>
    <xf numFmtId="0" fontId="0" fillId="8" borderId="21" xfId="0" applyFill="1" applyBorder="1"/>
    <xf numFmtId="0" fontId="0" fillId="8" borderId="4" xfId="0" applyFill="1" applyBorder="1"/>
    <xf numFmtId="0" fontId="0" fillId="8" borderId="22" xfId="0" applyFill="1" applyBorder="1"/>
    <xf numFmtId="0" fontId="3" fillId="0" borderId="0" xfId="0" applyFont="1" applyAlignment="1">
      <alignment horizontal="center" vertical="center"/>
    </xf>
    <xf numFmtId="0" fontId="2" fillId="6" borderId="1" xfId="0" applyFont="1" applyFill="1" applyBorder="1" applyAlignment="1">
      <alignment horizontal="center" vertical="center" wrapText="1"/>
    </xf>
    <xf numFmtId="164" fontId="0" fillId="6" borderId="1"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showGridLines="0" tabSelected="1" workbookViewId="0">
      <selection activeCell="C2" sqref="C2"/>
    </sheetView>
  </sheetViews>
  <sheetFormatPr baseColWidth="10" defaultRowHeight="14.4" x14ac:dyDescent="0.3"/>
  <cols>
    <col min="1" max="1" width="5.44140625" customWidth="1"/>
    <col min="2" max="2" width="53.44140625" customWidth="1"/>
    <col min="3" max="3" width="15.88671875" style="3" customWidth="1"/>
    <col min="4" max="4" width="10.88671875" style="3" customWidth="1"/>
    <col min="5" max="5" width="11.77734375" style="2" customWidth="1"/>
    <col min="6" max="6" width="11.77734375" style="3" customWidth="1"/>
    <col min="7" max="7" width="8" customWidth="1"/>
    <col min="8" max="8" width="6.88671875" customWidth="1"/>
    <col min="9" max="9" width="6.5546875" customWidth="1"/>
    <col min="10" max="10" width="4.88671875" customWidth="1"/>
    <col min="11" max="11" width="5.77734375" customWidth="1"/>
  </cols>
  <sheetData>
    <row r="1" spans="2:8" ht="52.8" customHeight="1" x14ac:dyDescent="0.3">
      <c r="B1" s="34" t="s">
        <v>0</v>
      </c>
      <c r="C1" s="35"/>
      <c r="D1" s="35"/>
      <c r="E1" s="36" t="s">
        <v>1</v>
      </c>
      <c r="F1" s="37"/>
    </row>
    <row r="2" spans="2:8" ht="22.8" customHeight="1" x14ac:dyDescent="0.3">
      <c r="B2" s="7" t="s">
        <v>2</v>
      </c>
      <c r="C2" s="38" t="s">
        <v>15</v>
      </c>
      <c r="D2" s="55" t="str">
        <f>IF(H2&gt;0,"Votre projet n'est pas éligible au dispositif FEI"," ")</f>
        <v>Votre projet n'est pas éligible au dispositif FEI</v>
      </c>
      <c r="E2" s="56"/>
      <c r="F2" s="56"/>
      <c r="G2" s="11">
        <f>IF(C2="non",1,0)</f>
        <v>1</v>
      </c>
      <c r="H2" s="49">
        <f>SUM(G2:G4)</f>
        <v>2</v>
      </c>
    </row>
    <row r="3" spans="2:8" ht="22.8" customHeight="1" x14ac:dyDescent="0.3">
      <c r="B3" s="7" t="s">
        <v>3</v>
      </c>
      <c r="C3" s="38" t="s">
        <v>14</v>
      </c>
      <c r="D3" s="55"/>
      <c r="E3" s="56"/>
      <c r="F3" s="56"/>
      <c r="G3" s="11">
        <f t="shared" ref="G3" si="0">IF(C3="non",1,0)</f>
        <v>0</v>
      </c>
      <c r="H3" s="49"/>
    </row>
    <row r="4" spans="2:8" ht="22.8" customHeight="1" thickBot="1" x14ac:dyDescent="0.35">
      <c r="B4" s="7" t="s">
        <v>4</v>
      </c>
      <c r="C4" s="38" t="s">
        <v>14</v>
      </c>
      <c r="D4" s="55"/>
      <c r="E4" s="56"/>
      <c r="F4" s="56"/>
      <c r="G4" s="11">
        <f>IF(C4="oui",1,0)</f>
        <v>1</v>
      </c>
      <c r="H4" s="49"/>
    </row>
    <row r="5" spans="2:8" ht="28.8" customHeight="1" thickBot="1" x14ac:dyDescent="0.35">
      <c r="B5" s="8" t="str">
        <f>IF(C2="oui"," ","Votre établissement n'est pas éligible au dispositif")</f>
        <v>Votre établissement n'est pas éligible au dispositif</v>
      </c>
      <c r="E5" s="52" t="s">
        <v>27</v>
      </c>
      <c r="F5" s="53"/>
      <c r="G5" s="2"/>
    </row>
    <row r="6" spans="2:8" ht="31.2" customHeight="1" thickBot="1" x14ac:dyDescent="0.35">
      <c r="B6" s="12" t="s">
        <v>6</v>
      </c>
      <c r="C6" s="39">
        <v>36</v>
      </c>
      <c r="D6" s="29" t="s">
        <v>26</v>
      </c>
      <c r="E6" s="30" t="s">
        <v>30</v>
      </c>
      <c r="F6" s="31" t="s">
        <v>31</v>
      </c>
      <c r="G6" s="2"/>
    </row>
    <row r="7" spans="2:8" ht="19.8" customHeight="1" x14ac:dyDescent="0.3">
      <c r="B7" s="13" t="s">
        <v>13</v>
      </c>
      <c r="C7" s="40" t="s">
        <v>16</v>
      </c>
      <c r="D7" s="21">
        <f>IF(C7=barême!A6,barême!B6,IF(C7=barême!A7,barême!B7))</f>
        <v>15</v>
      </c>
      <c r="E7" s="27">
        <f>D7*C6</f>
        <v>540</v>
      </c>
      <c r="F7" s="16"/>
      <c r="G7" s="2"/>
    </row>
    <row r="8" spans="2:8" ht="19.8" customHeight="1" x14ac:dyDescent="0.3">
      <c r="B8" s="14" t="s">
        <v>38</v>
      </c>
      <c r="C8" s="38" t="s">
        <v>14</v>
      </c>
      <c r="D8" s="22">
        <f>IF(C8="oui",barême!B10,0)</f>
        <v>5</v>
      </c>
      <c r="E8" s="17"/>
      <c r="F8" s="28">
        <f t="shared" ref="F8:F13" si="1">$C$6*D8</f>
        <v>180</v>
      </c>
      <c r="G8" s="2"/>
    </row>
    <row r="9" spans="2:8" ht="19.8" customHeight="1" x14ac:dyDescent="0.3">
      <c r="B9" s="14" t="s">
        <v>7</v>
      </c>
      <c r="C9" s="38" t="s">
        <v>15</v>
      </c>
      <c r="D9" s="22">
        <f>IF(C9="oui",barême!B11,0)</f>
        <v>0</v>
      </c>
      <c r="E9" s="17"/>
      <c r="F9" s="28">
        <f t="shared" si="1"/>
        <v>0</v>
      </c>
      <c r="G9" s="2"/>
    </row>
    <row r="10" spans="2:8" ht="19.8" customHeight="1" x14ac:dyDescent="0.3">
      <c r="B10" s="14" t="s">
        <v>25</v>
      </c>
      <c r="C10" s="38" t="s">
        <v>14</v>
      </c>
      <c r="D10" s="22">
        <f>IF(C10="oui",barême!B12,0)</f>
        <v>5</v>
      </c>
      <c r="E10" s="17"/>
      <c r="F10" s="28">
        <f t="shared" si="1"/>
        <v>180</v>
      </c>
      <c r="G10" s="2"/>
    </row>
    <row r="11" spans="2:8" ht="19.8" customHeight="1" x14ac:dyDescent="0.3">
      <c r="B11" s="14" t="s">
        <v>37</v>
      </c>
      <c r="C11" s="38" t="s">
        <v>15</v>
      </c>
      <c r="D11" s="22">
        <f>IF(C11="oui",barême!B13,0)</f>
        <v>0</v>
      </c>
      <c r="E11" s="17"/>
      <c r="F11" s="28">
        <f t="shared" si="1"/>
        <v>0</v>
      </c>
      <c r="G11" s="2"/>
    </row>
    <row r="12" spans="2:8" ht="19.8" customHeight="1" x14ac:dyDescent="0.3">
      <c r="B12" s="14" t="s">
        <v>21</v>
      </c>
      <c r="C12" s="38" t="s">
        <v>14</v>
      </c>
      <c r="D12" s="22">
        <f>IF(C12="oui",barême!B14,0)</f>
        <v>10</v>
      </c>
      <c r="E12" s="17"/>
      <c r="F12" s="28">
        <f t="shared" si="1"/>
        <v>360</v>
      </c>
      <c r="G12" s="2"/>
    </row>
    <row r="13" spans="2:8" ht="19.8" customHeight="1" x14ac:dyDescent="0.3">
      <c r="B13" s="14" t="s">
        <v>8</v>
      </c>
      <c r="C13" s="38" t="s">
        <v>14</v>
      </c>
      <c r="D13" s="22">
        <f>IF(C13="oui",barême!B15,0)</f>
        <v>5</v>
      </c>
      <c r="E13" s="17"/>
      <c r="F13" s="28">
        <f t="shared" si="1"/>
        <v>180</v>
      </c>
      <c r="G13" s="2"/>
    </row>
    <row r="14" spans="2:8" ht="19.8" customHeight="1" x14ac:dyDescent="0.3">
      <c r="B14" s="14" t="s">
        <v>9</v>
      </c>
      <c r="C14" s="38" t="s">
        <v>14</v>
      </c>
      <c r="D14" s="22">
        <f>IF(C14="oui",barême!B16,0)</f>
        <v>5</v>
      </c>
      <c r="E14" s="17"/>
      <c r="F14" s="28">
        <f>D14*C15</f>
        <v>50</v>
      </c>
      <c r="G14" s="2"/>
    </row>
    <row r="15" spans="2:8" ht="19.8" customHeight="1" x14ac:dyDescent="0.3">
      <c r="B15" s="14" t="s">
        <v>39</v>
      </c>
      <c r="C15" s="41">
        <v>10</v>
      </c>
      <c r="D15" s="23"/>
      <c r="E15" s="17"/>
      <c r="F15" s="24"/>
      <c r="G15" s="2"/>
    </row>
    <row r="16" spans="2:8" ht="19.8" customHeight="1" x14ac:dyDescent="0.3">
      <c r="B16" s="14" t="s">
        <v>10</v>
      </c>
      <c r="C16" s="38" t="s">
        <v>14</v>
      </c>
      <c r="D16" s="22">
        <f>IF(C16="oui",barême!B17,0)</f>
        <v>5</v>
      </c>
      <c r="E16" s="17"/>
      <c r="F16" s="28">
        <f>C17*D16</f>
        <v>100</v>
      </c>
      <c r="G16" s="2"/>
    </row>
    <row r="17" spans="1:7" ht="19.8" customHeight="1" thickBot="1" x14ac:dyDescent="0.35">
      <c r="B17" s="15" t="s">
        <v>40</v>
      </c>
      <c r="C17" s="42">
        <v>20</v>
      </c>
      <c r="D17" s="18"/>
      <c r="E17" s="19"/>
      <c r="F17" s="25"/>
      <c r="G17" s="2"/>
    </row>
    <row r="18" spans="1:7" x14ac:dyDescent="0.3">
      <c r="C18"/>
      <c r="D18"/>
      <c r="E18"/>
      <c r="F18"/>
    </row>
    <row r="19" spans="1:7" ht="38.4" customHeight="1" x14ac:dyDescent="0.3">
      <c r="B19" s="7" t="s">
        <v>5</v>
      </c>
      <c r="C19" s="38" t="s">
        <v>14</v>
      </c>
      <c r="D19" s="54" t="str">
        <f>IF(C19="oui","En cas de soutien de la Ville de Rennes voir les conditions page 8 de la notice"," ")</f>
        <v>En cas de soutien de la Ville de Rennes voir les conditions page 8 de la notice</v>
      </c>
      <c r="E19" s="54"/>
      <c r="F19" s="54"/>
    </row>
    <row r="20" spans="1:7" ht="15" customHeight="1" x14ac:dyDescent="0.3"/>
    <row r="21" spans="1:7" ht="25.2" customHeight="1" x14ac:dyDescent="0.3">
      <c r="D21" s="20" t="s">
        <v>32</v>
      </c>
      <c r="E21" s="26">
        <f>SUM(E7:E17)</f>
        <v>540</v>
      </c>
      <c r="F21" s="26">
        <f>SUM(F8:F17)</f>
        <v>1050</v>
      </c>
    </row>
    <row r="22" spans="1:7" x14ac:dyDescent="0.3">
      <c r="E22" s="3"/>
    </row>
    <row r="23" spans="1:7" ht="29.4" customHeight="1" x14ac:dyDescent="0.3">
      <c r="A23" s="1"/>
      <c r="C23" s="50" t="s">
        <v>29</v>
      </c>
      <c r="D23" s="50"/>
      <c r="E23" s="51">
        <f>SUM(E21:F21)</f>
        <v>1590</v>
      </c>
      <c r="F23" s="51"/>
    </row>
    <row r="29" spans="1:7" x14ac:dyDescent="0.3">
      <c r="A29" s="1"/>
    </row>
  </sheetData>
  <sheetProtection sheet="1" selectLockedCells="1"/>
  <mergeCells count="6">
    <mergeCell ref="H2:H4"/>
    <mergeCell ref="C23:D23"/>
    <mergeCell ref="E23:F23"/>
    <mergeCell ref="E5:F5"/>
    <mergeCell ref="D19:F19"/>
    <mergeCell ref="D2:F4"/>
  </mergeCells>
  <pageMargins left="0.31496062992125984" right="0.31496062992125984" top="0.15748031496062992" bottom="0.35433070866141736" header="0.11811023622047245" footer="0.19685039370078741"/>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barême!$B$20:$B$21</xm:f>
          </x14:formula1>
          <xm:sqref>C7</xm:sqref>
        </x14:dataValidation>
        <x14:dataValidation type="list" allowBlank="1" showInputMessage="1" showErrorMessage="1">
          <x14:formula1>
            <xm:f>barême!$A$20:$A$21</xm:f>
          </x14:formula1>
          <xm:sqref>C2:C4 C8:C14 C16 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showGridLines="0" workbookViewId="0">
      <selection activeCell="E15" sqref="E15"/>
    </sheetView>
  </sheetViews>
  <sheetFormatPr baseColWidth="10" defaultRowHeight="14.4" x14ac:dyDescent="0.3"/>
  <cols>
    <col min="1" max="1" width="19.88671875" customWidth="1"/>
    <col min="2" max="2" width="14.5546875" customWidth="1"/>
    <col min="5" max="5" width="38.33203125" customWidth="1"/>
  </cols>
  <sheetData>
    <row r="2" spans="1:2" x14ac:dyDescent="0.3">
      <c r="A2" s="33" t="s">
        <v>36</v>
      </c>
    </row>
    <row r="3" spans="1:2" ht="18" customHeight="1" x14ac:dyDescent="0.3">
      <c r="A3" s="32" t="s">
        <v>12</v>
      </c>
    </row>
    <row r="5" spans="1:2" ht="19.2" customHeight="1" x14ac:dyDescent="0.3">
      <c r="A5" s="5" t="s">
        <v>11</v>
      </c>
    </row>
    <row r="6" spans="1:2" ht="19.2" customHeight="1" x14ac:dyDescent="0.3">
      <c r="A6" s="5" t="str">
        <f>B20</f>
        <v>Collège ou Lycée</v>
      </c>
      <c r="B6" s="5">
        <v>15</v>
      </c>
    </row>
    <row r="7" spans="1:2" ht="19.2" customHeight="1" x14ac:dyDescent="0.3">
      <c r="A7" s="5" t="str">
        <f>B21</f>
        <v>École primaire</v>
      </c>
      <c r="B7" s="5">
        <v>30</v>
      </c>
    </row>
    <row r="8" spans="1:2" ht="19.2" customHeight="1" x14ac:dyDescent="0.3"/>
    <row r="9" spans="1:2" ht="19.2" customHeight="1" x14ac:dyDescent="0.3">
      <c r="A9" s="5" t="s">
        <v>18</v>
      </c>
    </row>
    <row r="10" spans="1:2" ht="19.2" customHeight="1" x14ac:dyDescent="0.3">
      <c r="A10" s="5" t="s">
        <v>34</v>
      </c>
      <c r="B10" s="6">
        <v>5</v>
      </c>
    </row>
    <row r="11" spans="1:2" ht="19.2" customHeight="1" x14ac:dyDescent="0.3">
      <c r="A11" s="5" t="s">
        <v>33</v>
      </c>
      <c r="B11" s="6">
        <v>5</v>
      </c>
    </row>
    <row r="12" spans="1:2" ht="19.2" customHeight="1" x14ac:dyDescent="0.3">
      <c r="A12" s="5" t="s">
        <v>19</v>
      </c>
      <c r="B12" s="4">
        <v>5</v>
      </c>
    </row>
    <row r="13" spans="1:2" ht="19.2" customHeight="1" x14ac:dyDescent="0.3">
      <c r="A13" s="5" t="s">
        <v>35</v>
      </c>
      <c r="B13" s="4">
        <v>5</v>
      </c>
    </row>
    <row r="14" spans="1:2" ht="19.2" customHeight="1" x14ac:dyDescent="0.3">
      <c r="A14" s="5" t="s">
        <v>20</v>
      </c>
      <c r="B14" s="4">
        <v>10</v>
      </c>
    </row>
    <row r="15" spans="1:2" ht="19.2" customHeight="1" x14ac:dyDescent="0.3">
      <c r="A15" s="5" t="s">
        <v>22</v>
      </c>
      <c r="B15" s="4">
        <v>5</v>
      </c>
    </row>
    <row r="16" spans="1:2" ht="19.2" customHeight="1" x14ac:dyDescent="0.3">
      <c r="A16" s="5" t="s">
        <v>23</v>
      </c>
      <c r="B16" s="6">
        <v>5</v>
      </c>
    </row>
    <row r="17" spans="1:2" ht="19.2" customHeight="1" x14ac:dyDescent="0.3">
      <c r="A17" s="5" t="s">
        <v>24</v>
      </c>
      <c r="B17" s="6">
        <v>5</v>
      </c>
    </row>
    <row r="18" spans="1:2" ht="19.2" customHeight="1" x14ac:dyDescent="0.3"/>
    <row r="19" spans="1:2" ht="19.2" customHeight="1" x14ac:dyDescent="0.3">
      <c r="A19" s="57" t="s">
        <v>28</v>
      </c>
      <c r="B19" s="57"/>
    </row>
    <row r="20" spans="1:2" ht="19.2" customHeight="1" x14ac:dyDescent="0.3">
      <c r="A20" s="9" t="s">
        <v>14</v>
      </c>
      <c r="B20" s="10" t="s">
        <v>16</v>
      </c>
    </row>
    <row r="21" spans="1:2" ht="19.2" customHeight="1" x14ac:dyDescent="0.3">
      <c r="A21" s="9" t="s">
        <v>15</v>
      </c>
      <c r="B21" s="10" t="s">
        <v>17</v>
      </c>
    </row>
    <row r="25" spans="1:2" x14ac:dyDescent="0.3">
      <c r="A25" s="58" t="s">
        <v>54</v>
      </c>
      <c r="B25" s="58"/>
    </row>
    <row r="26" spans="1:2" x14ac:dyDescent="0.3">
      <c r="A26" s="43" t="s">
        <v>50</v>
      </c>
      <c r="B26" s="44"/>
    </row>
    <row r="27" spans="1:2" x14ac:dyDescent="0.3">
      <c r="A27" s="45" t="s">
        <v>42</v>
      </c>
      <c r="B27" s="46"/>
    </row>
    <row r="28" spans="1:2" x14ac:dyDescent="0.3">
      <c r="A28" s="45" t="s">
        <v>51</v>
      </c>
      <c r="B28" s="46"/>
    </row>
    <row r="29" spans="1:2" x14ac:dyDescent="0.3">
      <c r="A29" s="45" t="s">
        <v>53</v>
      </c>
      <c r="B29" s="46"/>
    </row>
    <row r="30" spans="1:2" x14ac:dyDescent="0.3">
      <c r="A30" s="45" t="s">
        <v>43</v>
      </c>
      <c r="B30" s="46"/>
    </row>
    <row r="31" spans="1:2" x14ac:dyDescent="0.3">
      <c r="A31" s="45" t="s">
        <v>46</v>
      </c>
      <c r="B31" s="46"/>
    </row>
    <row r="32" spans="1:2" x14ac:dyDescent="0.3">
      <c r="A32" s="45" t="s">
        <v>45</v>
      </c>
      <c r="B32" s="46"/>
    </row>
    <row r="33" spans="1:2" x14ac:dyDescent="0.3">
      <c r="A33" s="45" t="s">
        <v>47</v>
      </c>
      <c r="B33" s="46"/>
    </row>
    <row r="34" spans="1:2" x14ac:dyDescent="0.3">
      <c r="A34" s="45" t="s">
        <v>41</v>
      </c>
      <c r="B34" s="46"/>
    </row>
    <row r="35" spans="1:2" x14ac:dyDescent="0.3">
      <c r="A35" s="45" t="s">
        <v>52</v>
      </c>
      <c r="B35" s="46"/>
    </row>
    <row r="36" spans="1:2" x14ac:dyDescent="0.3">
      <c r="A36" s="45" t="s">
        <v>48</v>
      </c>
      <c r="B36" s="46"/>
    </row>
    <row r="37" spans="1:2" x14ac:dyDescent="0.3">
      <c r="A37" s="45" t="s">
        <v>49</v>
      </c>
      <c r="B37" s="46"/>
    </row>
    <row r="38" spans="1:2" x14ac:dyDescent="0.3">
      <c r="A38" s="47" t="s">
        <v>44</v>
      </c>
      <c r="B38" s="48"/>
    </row>
  </sheetData>
  <sheetProtection sheet="1" selectLockedCells="1" selectUnlockedCells="1"/>
  <sortState ref="A26:A38">
    <sortCondition ref="A27"/>
  </sortState>
  <mergeCells count="2">
    <mergeCell ref="A19:B19"/>
    <mergeCell ref="A25:B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SIMULATEUR DE L'AIDE FEI</vt:lpstr>
      <vt:lpstr>barême</vt:lpstr>
    </vt:vector>
  </TitlesOfParts>
  <Company>Rennes Métropole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LAGADEC Alain</dc:creator>
  <cp:lastModifiedBy>ANGUE Anouck</cp:lastModifiedBy>
  <cp:lastPrinted>2024-05-16T14:49:30Z</cp:lastPrinted>
  <dcterms:created xsi:type="dcterms:W3CDTF">2024-05-16T10:29:38Z</dcterms:created>
  <dcterms:modified xsi:type="dcterms:W3CDTF">2025-07-03T09:51:24Z</dcterms:modified>
</cp:coreProperties>
</file>